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PRAVNO VIJECE\SAZIV 2024\18 SJEDNICA UV\FIN PLAN 2026 2028\ispravak\s PRAVIM REBALANSOM\"/>
    </mc:Choice>
  </mc:AlternateContent>
  <xr:revisionPtr revIDLastSave="0" documentId="13_ncr:1_{4A465D50-DFC6-48B0-8F59-20B8A556D89B}" xr6:coauthVersionLast="47" xr6:coauthVersionMax="47" xr10:uidLastSave="{00000000-0000-0000-0000-000000000000}"/>
  <bookViews>
    <workbookView xWindow="-120" yWindow="-120" windowWidth="30960" windowHeight="16920" xr2:uid="{F3A4EFDB-0FA0-4C91-AFCC-866A145CE20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" l="1"/>
  <c r="C57" i="1"/>
  <c r="D49" i="1"/>
  <c r="D48" i="1" s="1"/>
  <c r="F72" i="1"/>
  <c r="E72" i="1"/>
  <c r="F48" i="1"/>
  <c r="F49" i="1"/>
  <c r="E48" i="1"/>
  <c r="E49" i="1"/>
  <c r="F51" i="1"/>
  <c r="E51" i="1"/>
  <c r="F37" i="1"/>
  <c r="E37" i="1"/>
  <c r="F16" i="1"/>
  <c r="F15" i="1" s="1"/>
  <c r="E16" i="1"/>
  <c r="D58" i="1"/>
  <c r="E58" i="1"/>
  <c r="F58" i="1"/>
  <c r="B48" i="1"/>
  <c r="B58" i="1"/>
  <c r="B49" i="1"/>
  <c r="F23" i="1"/>
  <c r="E23" i="1"/>
  <c r="D23" i="1"/>
  <c r="C23" i="1"/>
  <c r="B23" i="1"/>
  <c r="C15" i="1"/>
  <c r="B15" i="1"/>
  <c r="E15" i="1"/>
  <c r="D15" i="1"/>
  <c r="D90" i="1" l="1"/>
  <c r="D91" i="1" s="1"/>
  <c r="D33" i="1"/>
  <c r="E33" i="1"/>
  <c r="F33" i="1"/>
  <c r="D68" i="1"/>
  <c r="E68" i="1"/>
  <c r="F68" i="1"/>
  <c r="C49" i="1"/>
  <c r="C68" i="1"/>
  <c r="B68" i="1"/>
  <c r="C33" i="1"/>
  <c r="B33" i="1"/>
  <c r="F14" i="1" l="1"/>
  <c r="D14" i="1"/>
  <c r="B14" i="1"/>
  <c r="E14" i="1"/>
  <c r="F90" i="1"/>
  <c r="F91" i="1" s="1"/>
  <c r="B90" i="1"/>
  <c r="B91" i="1" s="1"/>
  <c r="C14" i="1"/>
  <c r="E90" i="1" l="1"/>
  <c r="E91" i="1" s="1"/>
  <c r="D89" i="1"/>
  <c r="F89" i="1"/>
  <c r="C89" i="1"/>
  <c r="B89" i="1"/>
  <c r="E89" i="1" l="1"/>
</calcChain>
</file>

<file path=xl/sharedStrings.xml><?xml version="1.0" encoding="utf-8"?>
<sst xmlns="http://schemas.openxmlformats.org/spreadsheetml/2006/main" count="104" uniqueCount="70">
  <si>
    <t>Tablica 1. Prihodi prema ekonomskoj klasifikaciji</t>
  </si>
  <si>
    <t>BROJČANA OZNAKA I NAZIV</t>
  </si>
  <si>
    <t>UKUPNO</t>
  </si>
  <si>
    <t>6 Prihodi poslovanja</t>
  </si>
  <si>
    <t>63 Pomoći iz inozemstva (darovnice) i od subjekata unutar općeg proračuna</t>
  </si>
  <si>
    <t>64 Prihodi od imovine</t>
  </si>
  <si>
    <t>65 Prihodi od upravnih i administrativnih pristojbi, pristojbi po posebnim propisima i naknada</t>
  </si>
  <si>
    <t>66 Prihodi od prodaje proizvoda i robe te pruženih usluga i prihodi od donacija te povrati po protestiranim jamstvima</t>
  </si>
  <si>
    <t>68 Kazne, upravne mjere i ostali prihodi</t>
  </si>
  <si>
    <t>7 Prihodi od prodaje nefinancijske imovine</t>
  </si>
  <si>
    <t>72 Prihodi od prodaje proizvedene dugotrajne imovine</t>
  </si>
  <si>
    <t>Tablica 2. Prihodi prema izvorima financiranja</t>
  </si>
  <si>
    <t>Izvor: 3 Vlastiti prihodi</t>
  </si>
  <si>
    <t>Izvor: 4 Prihodi posebne namjene</t>
  </si>
  <si>
    <t>Izvor: 5 Pomoći</t>
  </si>
  <si>
    <t>Izvor: 7 Prihodi od prodaje ili zamjene nefinancijske imovine i naknade s naslova osiguranja</t>
  </si>
  <si>
    <t>RASHODI</t>
  </si>
  <si>
    <t>3 Rashodi poslovanja</t>
  </si>
  <si>
    <t>31 Rashodi za zaposlene</t>
  </si>
  <si>
    <t>32 Materijalni rashodi</t>
  </si>
  <si>
    <t>34 Financijski rashodi</t>
  </si>
  <si>
    <t>35 Subvencije</t>
  </si>
  <si>
    <t>37 Naknade građanima i kućanstvima na temelju osiguranja i druge naknade</t>
  </si>
  <si>
    <t>38 Ostali rashodi</t>
  </si>
  <si>
    <t>4 Rashodi za nabavu nefinancijske imovine</t>
  </si>
  <si>
    <t>42 Rashodi za nabavu proizvedene dugotrajne imovine</t>
  </si>
  <si>
    <t>45 Rashodi za dodatna ulaganja na nefinancijskoj imovini</t>
  </si>
  <si>
    <t>Tablica 4. Rashodi prema izvorima financiranja</t>
  </si>
  <si>
    <t>Tablica 5. Rashodi prema funkcijskoj klasifikaciji</t>
  </si>
  <si>
    <t>05 ZAŠTITA OKOLIŠA</t>
  </si>
  <si>
    <t>054 Zaštita bioraznolikosti i krajolika</t>
  </si>
  <si>
    <t xml:space="preserve">Prema funkcijskoj klasifikaciji rashodi su izvršeni u kategoriji zaštite bioraznolikosti i krajolika. </t>
  </si>
  <si>
    <t>Izvor: 6 Donacije</t>
  </si>
  <si>
    <t>3691 Tekući prijenosi između proračunskih korisnika istog proračuna</t>
  </si>
  <si>
    <t>67 Prihodi za financiranje rashoda poslovanja</t>
  </si>
  <si>
    <t>69 Raspored prihoda/rashoda (donos)</t>
  </si>
  <si>
    <t>A. RAČUN PRIHODA I RASHODA</t>
  </si>
  <si>
    <t>B. RAČUN FINANCIRANJA</t>
  </si>
  <si>
    <t>Ukupne obveze</t>
  </si>
  <si>
    <t>Dospjele obveze</t>
  </si>
  <si>
    <t>Tablica 6. Ukupne i dospjele obveze</t>
  </si>
  <si>
    <t>Ravnatelj JUPP Kopački rit</t>
  </si>
  <si>
    <t>Prijenos sredstava iz prethodnih i u slijedeće godine</t>
  </si>
  <si>
    <t>Prijenos sredstava iz prethodne godine</t>
  </si>
  <si>
    <t>Prijenos sredstava u slijedeću godinu</t>
  </si>
  <si>
    <t>PROJEKCIJA 2027.</t>
  </si>
  <si>
    <t>Projekcija za 2027</t>
  </si>
  <si>
    <t>OSTVARENJE 2024.</t>
  </si>
  <si>
    <t>PLAN 2025</t>
  </si>
  <si>
    <t>Plan 2026</t>
  </si>
  <si>
    <t>PROJEKCIJA 2028.</t>
  </si>
  <si>
    <t>PLAN 2025.</t>
  </si>
  <si>
    <t>Izvršenje 2024</t>
  </si>
  <si>
    <t>Tekući plan 2025</t>
  </si>
  <si>
    <t>Projekcija za 2028</t>
  </si>
  <si>
    <t>Stanje obveza na dan 30. 6.2025.</t>
  </si>
  <si>
    <t>Kako su objašnjeni rashodi po izvorima na isti način su planirani i prihodi. Najveći udio prihoda u ukupnim prihodima planiran je iz izvora 1(Opći prihodi i primici- proračun RH), slijede vlastiti prihodi na izvoru 31 te prihodi iz izvora 5 (pomoći) koji se odnose na realizaciju EU projekata i prihoda iz zajedničkih sredstava za provedbu odobrenih aktivnosti.</t>
  </si>
  <si>
    <t>Iznos od 347.075,76 eura  se odnosi na dospjele obveze na rashode za nabavu nefinancijske imovine, što je sveukupno vezano za realizaciju EU projekta iz prethodnih obračunskih razdoblja, te se u cijelosti odnosi na sudski spor, preostali iznos odnosi se na nedospjele obveze.</t>
  </si>
  <si>
    <t xml:space="preserve">Planirani rashodi u 2026. godini su za nešto više od 9% veći u odnosu na realizaciju 2024. Najveći dio rashoda se odnosi na skupinu 31( rashodi za zaposlene) iz razloga provedbe propisa koji reguliraju plaće u javnim i državnim službama, a što čini 67% od ukupno planiranih rashoda. Slijedeći značajni rashodi su na skupini 34 u odnosu na ukupne troškove čine 22%.  </t>
  </si>
  <si>
    <t>Iz 2024. godine planiran je odnos u 2025. godinu 20.684,00 eura. U planiranom razdoblju 2026-2028 smo planirali odnos i donos sredstava u 2026./2027/2028. godini iz izvora 31 (vlastiti prihodi).</t>
  </si>
  <si>
    <t>Ivo Bašić</t>
  </si>
  <si>
    <t>Stanje obveza na dan 31.12.2024.</t>
  </si>
  <si>
    <t>Obrazloženje Financijskog plana Javne ustanove "Park prirode Kopački rit za 2026. godinu s projekcijama za 2027. i 2028.</t>
  </si>
  <si>
    <t xml:space="preserve">Prihodi poslovanja u  2024. godine ostvareni su u iznosu od 1.764.266,51 eura .Kroz sve promatrane godine najznačajniji prihodi su na skupini 67 ( izvor 11) i na skupini 66 (izvor 31).Slijedeća značajna skupina je 63 (izvor 51 i 50 i 52) i odnosi se uglavnom na primitke vezane za projekte koji se provode tijekom godine. </t>
  </si>
  <si>
    <t>Izvor: 1 Opći prihodi i primici</t>
  </si>
  <si>
    <t>Planirani prihod u 2026. godini je za nešto više od 2% veći od realizacije u 2024. Najveći rast prihoda se odnosi na izvor 1 Opći prihodi i primici iz razloga provedbe propisa koji reguliraju plaće u javnim i državnim službama. Povećanje, odnosno smanjenje prihoda na izvoru 5 (Donacije) ovisan je o projektima koje provodimo.</t>
  </si>
  <si>
    <t>41 Rashodi za nabavu ne proizvedene dugotrajne imovine</t>
  </si>
  <si>
    <t>Sukladno članku 86. Zakona o proračunu (NN144/21), članku 134. Zakona o zaštiti prirode (NN 80/13, 15/18, 14/19-127/19), Uredbi o osnivanju Javne ustanove „Park prirode Kopački rit (NN 96/97 i 85/14), te članku 14. Statuta JUPP Kopački rit, Izmjena i dopuna Statuta Javne ustanove „Park prirode Kopački rit " od 9. siječnja. 2017. i 19. kolovoza 2019. Upravno vijeće je na svojoj 18. sjednici održanoj 31 listopada 2025. godine, pod točkom 3. dnevnog reda  donijelo Odluku o donošenju p prijedloga  Financijskog plana za 2026. godinu s projekcijama za 2027. i 2028. godinu koji se nalazi u nastavku.</t>
  </si>
  <si>
    <t>OBRAZLOŽENJE OPĆEG DIJELA  FINANCIJSKOG PLANA JAVNE USTANOVE     "PARK PRIRODE KOPAČKI RIT "  za 2026. godinu s PROJEKCIJAMA ZA 2027.i 2028. godinu  (prijedlog)</t>
  </si>
  <si>
    <t xml:space="preserve">Kopačevo,31. listopad 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</si>
</sst>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FFFFFF"/>
      <name val="Arial"/>
      <family val="2"/>
    </font>
    <font>
      <i/>
      <sz val="11"/>
      <color rgb="FFFF0000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sz val="11"/>
      <color theme="0"/>
      <name val="Arial"/>
      <family val="2"/>
    </font>
    <font>
      <b/>
      <sz val="11"/>
      <color rgb="FF000000"/>
      <name val="Arial"/>
      <family val="2"/>
    </font>
    <font>
      <sz val="11"/>
      <color theme="1"/>
      <name val="TyponineSans Lt"/>
      <family val="3"/>
    </font>
    <font>
      <b/>
      <sz val="12"/>
      <color theme="1"/>
      <name val="TyponineSans Lt"/>
      <family val="3"/>
    </font>
    <font>
      <sz val="10"/>
      <name val="Arial"/>
      <family val="2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1"/>
      <color theme="1"/>
      <name val="Aptos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1" fillId="4" borderId="0" xfId="0" applyFont="1" applyFill="1"/>
    <xf numFmtId="4" fontId="1" fillId="0" borderId="0" xfId="0" applyNumberFormat="1" applyFont="1"/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horizontal="right" vertical="center" wrapText="1" indent="1"/>
    </xf>
    <xf numFmtId="0" fontId="5" fillId="3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 indent="1"/>
    </xf>
    <xf numFmtId="4" fontId="5" fillId="3" borderId="1" xfId="0" applyNumberFormat="1" applyFont="1" applyFill="1" applyBorder="1" applyAlignment="1">
      <alignment horizontal="right" vertical="center" wrapText="1" indent="1"/>
    </xf>
    <xf numFmtId="0" fontId="7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5" fillId="3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 wrapText="1"/>
    </xf>
    <xf numFmtId="4" fontId="8" fillId="4" borderId="1" xfId="0" applyNumberFormat="1" applyFont="1" applyFill="1" applyBorder="1" applyAlignment="1">
      <alignment horizontal="right" vertical="center" wrapText="1" indent="1"/>
    </xf>
    <xf numFmtId="4" fontId="8" fillId="3" borderId="1" xfId="0" applyNumberFormat="1" applyFont="1" applyFill="1" applyBorder="1" applyAlignment="1">
      <alignment horizontal="right" vertical="center" wrapText="1" indent="1"/>
    </xf>
    <xf numFmtId="4" fontId="10" fillId="2" borderId="1" xfId="0" applyNumberFormat="1" applyFont="1" applyFill="1" applyBorder="1" applyAlignment="1">
      <alignment horizontal="right" vertical="center" wrapText="1" indent="1"/>
    </xf>
    <xf numFmtId="4" fontId="1" fillId="4" borderId="1" xfId="0" applyNumberFormat="1" applyFont="1" applyFill="1" applyBorder="1" applyAlignment="1">
      <alignment horizontal="right" vertical="center" wrapText="1" indent="1"/>
    </xf>
    <xf numFmtId="4" fontId="1" fillId="3" borderId="1" xfId="0" applyNumberFormat="1" applyFont="1" applyFill="1" applyBorder="1" applyAlignment="1">
      <alignment horizontal="right" vertical="center" wrapText="1" inden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" fontId="14" fillId="0" borderId="1" xfId="0" applyNumberFormat="1" applyFont="1" applyBorder="1" applyAlignment="1">
      <alignment horizontal="right" vertical="center" wrapText="1"/>
    </xf>
    <xf numFmtId="4" fontId="14" fillId="4" borderId="1" xfId="0" quotePrefix="1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horizontal="left" vertical="center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/>
    <xf numFmtId="0" fontId="1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64" fontId="19" fillId="0" borderId="1" xfId="1" quotePrefix="1" applyNumberFormat="1" applyFont="1" applyFill="1" applyBorder="1" applyAlignment="1">
      <alignment horizontal="right" wrapText="1"/>
    </xf>
    <xf numFmtId="3" fontId="21" fillId="0" borderId="1" xfId="0" applyNumberFormat="1" applyFont="1" applyBorder="1" applyAlignment="1">
      <alignment horizontal="right" vertical="center" wrapText="1"/>
    </xf>
    <xf numFmtId="3" fontId="22" fillId="0" borderId="1" xfId="0" applyNumberFormat="1" applyFont="1" applyBorder="1" applyAlignment="1">
      <alignment horizontal="right" vertical="center" wrapText="1"/>
    </xf>
    <xf numFmtId="3" fontId="21" fillId="0" borderId="1" xfId="0" quotePrefix="1" applyNumberFormat="1" applyFont="1" applyBorder="1" applyAlignment="1">
      <alignment horizontal="right" vertical="center" wrapText="1"/>
    </xf>
    <xf numFmtId="4" fontId="1" fillId="4" borderId="0" xfId="0" applyNumberFormat="1" applyFont="1" applyFill="1"/>
    <xf numFmtId="4" fontId="14" fillId="0" borderId="1" xfId="0" quotePrefix="1" applyNumberFormat="1" applyFont="1" applyBorder="1" applyAlignment="1">
      <alignment horizontal="right" vertical="center"/>
    </xf>
    <xf numFmtId="4" fontId="22" fillId="0" borderId="1" xfId="0" applyNumberFormat="1" applyFont="1" applyBorder="1" applyAlignment="1">
      <alignment horizontal="right" vertical="center" wrapText="1"/>
    </xf>
    <xf numFmtId="4" fontId="21" fillId="0" borderId="1" xfId="0" applyNumberFormat="1" applyFont="1" applyBorder="1" applyAlignment="1">
      <alignment horizontal="right" vertical="center" wrapText="1"/>
    </xf>
    <xf numFmtId="4" fontId="20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left" wrapText="1"/>
    </xf>
    <xf numFmtId="0" fontId="12" fillId="0" borderId="0" xfId="0" applyFont="1" applyAlignment="1">
      <alignment horizontal="justify" vertical="center"/>
    </xf>
    <xf numFmtId="0" fontId="0" fillId="0" borderId="0" xfId="0"/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4" fontId="16" fillId="0" borderId="4" xfId="0" applyNumberFormat="1" applyFont="1" applyBorder="1" applyAlignment="1">
      <alignment horizontal="center"/>
    </xf>
    <xf numFmtId="4" fontId="16" fillId="0" borderId="5" xfId="0" applyNumberFormat="1" applyFont="1" applyBorder="1" applyAlignment="1">
      <alignment horizont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867</xdr:colOff>
      <xdr:row>0</xdr:row>
      <xdr:rowOff>35505</xdr:rowOff>
    </xdr:from>
    <xdr:to>
      <xdr:col>5</xdr:col>
      <xdr:colOff>514350</xdr:colOff>
      <xdr:row>4</xdr:row>
      <xdr:rowOff>114665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E4B67EA-319B-4A9E-A7BB-AD2CA7D4A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" y="35505"/>
          <a:ext cx="8390658" cy="803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3FFB9-FB4E-4FCF-9CC0-3DA5B509F71D}">
  <dimension ref="A6:M108"/>
  <sheetViews>
    <sheetView tabSelected="1" topLeftCell="A81" zoomScaleNormal="100" workbookViewId="0">
      <selection activeCell="A104" sqref="A104"/>
    </sheetView>
  </sheetViews>
  <sheetFormatPr defaultColWidth="9.140625" defaultRowHeight="14.25" x14ac:dyDescent="0.2"/>
  <cols>
    <col min="1" max="1" width="49.28515625" style="1" customWidth="1"/>
    <col min="2" max="2" width="19.85546875" style="1" bestFit="1" customWidth="1"/>
    <col min="3" max="3" width="14.7109375" style="1" bestFit="1" customWidth="1"/>
    <col min="4" max="4" width="19.85546875" style="1" bestFit="1" customWidth="1"/>
    <col min="5" max="5" width="14.42578125" style="1" customWidth="1"/>
    <col min="6" max="6" width="14.85546875" style="1" customWidth="1"/>
    <col min="7" max="7" width="9.140625" style="1"/>
    <col min="8" max="9" width="13.140625" style="1" bestFit="1" customWidth="1"/>
    <col min="10" max="10" width="13.140625" style="1" hidden="1" customWidth="1"/>
    <col min="11" max="12" width="13.140625" style="1" bestFit="1" customWidth="1"/>
    <col min="13" max="13" width="11" style="1" bestFit="1" customWidth="1"/>
    <col min="14" max="16384" width="9.140625" style="1"/>
  </cols>
  <sheetData>
    <row r="6" spans="1:9" ht="48" customHeight="1" x14ac:dyDescent="0.2">
      <c r="A6" s="51" t="s">
        <v>68</v>
      </c>
      <c r="B6" s="51"/>
      <c r="C6" s="51"/>
      <c r="D6" s="51"/>
      <c r="E6" s="51"/>
      <c r="F6" s="51"/>
    </row>
    <row r="7" spans="1:9" ht="75.75" customHeight="1" x14ac:dyDescent="0.25">
      <c r="A7" s="59" t="s">
        <v>67</v>
      </c>
      <c r="B7" s="60"/>
      <c r="C7" s="60"/>
      <c r="D7" s="60"/>
      <c r="E7" s="60"/>
      <c r="F7" s="60"/>
    </row>
    <row r="8" spans="1:9" ht="51" customHeight="1" x14ac:dyDescent="0.2">
      <c r="A8" s="61" t="s">
        <v>62</v>
      </c>
      <c r="B8" s="62"/>
      <c r="C8" s="62"/>
      <c r="D8" s="62"/>
      <c r="E8" s="62"/>
      <c r="F8" s="62"/>
    </row>
    <row r="9" spans="1:9" ht="24.75" customHeight="1" x14ac:dyDescent="0.2">
      <c r="A9" s="5" t="s">
        <v>36</v>
      </c>
    </row>
    <row r="10" spans="1:9" x14ac:dyDescent="0.2">
      <c r="A10" s="63" t="s">
        <v>0</v>
      </c>
      <c r="B10" s="63"/>
      <c r="C10" s="63"/>
    </row>
    <row r="11" spans="1:9" ht="29.25" customHeight="1" x14ac:dyDescent="0.2">
      <c r="A11" s="55" t="s">
        <v>1</v>
      </c>
      <c r="B11" s="55" t="s">
        <v>47</v>
      </c>
      <c r="C11" s="53" t="s">
        <v>48</v>
      </c>
      <c r="D11" s="56" t="s">
        <v>49</v>
      </c>
      <c r="E11" s="56" t="s">
        <v>45</v>
      </c>
      <c r="F11" s="56" t="s">
        <v>50</v>
      </c>
    </row>
    <row r="12" spans="1:9" x14ac:dyDescent="0.2">
      <c r="A12" s="55"/>
      <c r="B12" s="55"/>
      <c r="C12" s="54"/>
      <c r="D12" s="57"/>
      <c r="E12" s="57"/>
      <c r="F12" s="57"/>
      <c r="I12" s="3"/>
    </row>
    <row r="13" spans="1:9" x14ac:dyDescent="0.2">
      <c r="A13" s="7">
        <v>1</v>
      </c>
      <c r="B13" s="7">
        <v>2</v>
      </c>
      <c r="C13" s="6">
        <v>3</v>
      </c>
      <c r="D13" s="7">
        <v>4</v>
      </c>
      <c r="E13" s="7">
        <v>5</v>
      </c>
      <c r="F13" s="7">
        <v>6</v>
      </c>
    </row>
    <row r="14" spans="1:9" x14ac:dyDescent="0.2">
      <c r="A14" s="8" t="s">
        <v>2</v>
      </c>
      <c r="B14" s="9">
        <f>B15+B23</f>
        <v>1765793.5099999998</v>
      </c>
      <c r="C14" s="9">
        <f>C15+C23</f>
        <v>2005000</v>
      </c>
      <c r="D14" s="9">
        <f t="shared" ref="D14:F14" si="0">D15+D23</f>
        <v>1808173</v>
      </c>
      <c r="E14" s="9">
        <f t="shared" si="0"/>
        <v>1794224</v>
      </c>
      <c r="F14" s="9">
        <f t="shared" si="0"/>
        <v>1776965</v>
      </c>
      <c r="I14" s="3"/>
    </row>
    <row r="15" spans="1:9" ht="15" x14ac:dyDescent="0.2">
      <c r="A15" s="20" t="s">
        <v>3</v>
      </c>
      <c r="B15" s="21">
        <f>SUM(B16:B22)</f>
        <v>1764266.5099999998</v>
      </c>
      <c r="C15" s="21">
        <f>SUM(C16:C22)</f>
        <v>2004211</v>
      </c>
      <c r="D15" s="21">
        <f>SUM(D16:D22)</f>
        <v>1802173</v>
      </c>
      <c r="E15" s="21">
        <f>SUM(E16:E22)</f>
        <v>1788224</v>
      </c>
      <c r="F15" s="21">
        <f>SUM(F16:F22)</f>
        <v>1770965</v>
      </c>
    </row>
    <row r="16" spans="1:9" ht="28.5" x14ac:dyDescent="0.2">
      <c r="A16" s="11" t="s">
        <v>4</v>
      </c>
      <c r="B16" s="43">
        <v>352289.14</v>
      </c>
      <c r="C16" s="43">
        <v>457754</v>
      </c>
      <c r="D16" s="43">
        <v>191868</v>
      </c>
      <c r="E16" s="43">
        <f>175860-1067</f>
        <v>174793</v>
      </c>
      <c r="F16" s="43">
        <f>129898-1067</f>
        <v>128831</v>
      </c>
    </row>
    <row r="17" spans="1:13" x14ac:dyDescent="0.2">
      <c r="A17" s="11" t="s">
        <v>5</v>
      </c>
      <c r="B17" s="43">
        <v>136.44</v>
      </c>
      <c r="C17" s="43">
        <v>105</v>
      </c>
      <c r="D17" s="43">
        <v>105</v>
      </c>
      <c r="E17" s="43">
        <v>105</v>
      </c>
      <c r="F17" s="43">
        <v>105</v>
      </c>
    </row>
    <row r="18" spans="1:13" ht="28.5" x14ac:dyDescent="0.2">
      <c r="A18" s="11" t="s">
        <v>6</v>
      </c>
      <c r="B18" s="43">
        <v>28812.629999999997</v>
      </c>
      <c r="C18" s="43">
        <v>17998</v>
      </c>
      <c r="D18" s="43">
        <v>16998</v>
      </c>
      <c r="E18" s="43">
        <v>16998</v>
      </c>
      <c r="F18" s="43">
        <v>16998</v>
      </c>
    </row>
    <row r="19" spans="1:13" ht="42.75" x14ac:dyDescent="0.2">
      <c r="A19" s="11" t="s">
        <v>7</v>
      </c>
      <c r="B19" s="43">
        <v>457925.42</v>
      </c>
      <c r="C19" s="43">
        <v>477411</v>
      </c>
      <c r="D19" s="43">
        <v>483000</v>
      </c>
      <c r="E19" s="43">
        <v>485126</v>
      </c>
      <c r="F19" s="43">
        <v>513829</v>
      </c>
      <c r="H19" s="3"/>
      <c r="K19" s="3"/>
      <c r="M19" s="3"/>
    </row>
    <row r="20" spans="1:13" x14ac:dyDescent="0.2">
      <c r="A20" s="11" t="s">
        <v>34</v>
      </c>
      <c r="B20" s="43">
        <v>922860.23</v>
      </c>
      <c r="C20" s="43">
        <v>979000</v>
      </c>
      <c r="D20" s="43">
        <v>1100000</v>
      </c>
      <c r="E20" s="43">
        <v>1100000</v>
      </c>
      <c r="F20" s="43">
        <v>1100000</v>
      </c>
    </row>
    <row r="21" spans="1:13" x14ac:dyDescent="0.2">
      <c r="A21" s="11" t="s">
        <v>8</v>
      </c>
      <c r="B21" s="43">
        <v>2242.65</v>
      </c>
      <c r="C21" s="43">
        <v>32500</v>
      </c>
      <c r="D21" s="43">
        <v>10202</v>
      </c>
      <c r="E21" s="43">
        <v>11202</v>
      </c>
      <c r="F21" s="43">
        <v>11202</v>
      </c>
    </row>
    <row r="22" spans="1:13" x14ac:dyDescent="0.2">
      <c r="A22" s="11" t="s">
        <v>35</v>
      </c>
      <c r="B22" s="43">
        <v>0</v>
      </c>
      <c r="C22" s="43">
        <v>39443</v>
      </c>
      <c r="D22" s="43">
        <v>0</v>
      </c>
      <c r="E22" s="43"/>
      <c r="F22" s="43">
        <v>0</v>
      </c>
    </row>
    <row r="23" spans="1:13" ht="15" x14ac:dyDescent="0.2">
      <c r="A23" s="20" t="s">
        <v>9</v>
      </c>
      <c r="B23" s="44">
        <f>+B24</f>
        <v>1527</v>
      </c>
      <c r="C23" s="44">
        <f>C24</f>
        <v>789</v>
      </c>
      <c r="D23" s="44">
        <f t="shared" ref="D23:F23" si="1">D24</f>
        <v>6000</v>
      </c>
      <c r="E23" s="44">
        <f t="shared" si="1"/>
        <v>6000</v>
      </c>
      <c r="F23" s="44">
        <f t="shared" si="1"/>
        <v>6000</v>
      </c>
    </row>
    <row r="24" spans="1:13" ht="28.5" x14ac:dyDescent="0.2">
      <c r="A24" s="11" t="s">
        <v>10</v>
      </c>
      <c r="B24" s="45">
        <v>1527</v>
      </c>
      <c r="C24" s="45">
        <v>789</v>
      </c>
      <c r="D24" s="45">
        <v>6000</v>
      </c>
      <c r="E24" s="45">
        <v>6000</v>
      </c>
      <c r="F24" s="45">
        <v>6000</v>
      </c>
    </row>
    <row r="25" spans="1:13" ht="9.75" customHeight="1" x14ac:dyDescent="0.2">
      <c r="A25" s="5"/>
    </row>
    <row r="26" spans="1:13" ht="69.75" customHeight="1" x14ac:dyDescent="0.2">
      <c r="A26" s="58" t="s">
        <v>63</v>
      </c>
      <c r="B26" s="58"/>
      <c r="C26" s="58"/>
      <c r="D26" s="58"/>
      <c r="E26" s="58"/>
      <c r="F26" s="58"/>
    </row>
    <row r="27" spans="1:13" ht="39" customHeight="1" x14ac:dyDescent="0.2">
      <c r="A27" s="27" t="s">
        <v>37</v>
      </c>
      <c r="B27" s="27"/>
      <c r="C27" s="27"/>
      <c r="D27" s="27"/>
      <c r="E27" s="27"/>
      <c r="F27" s="27"/>
    </row>
    <row r="28" spans="1:13" x14ac:dyDescent="0.2">
      <c r="A28" s="14"/>
    </row>
    <row r="29" spans="1:13" x14ac:dyDescent="0.2">
      <c r="A29" s="5" t="s">
        <v>11</v>
      </c>
    </row>
    <row r="30" spans="1:13" ht="29.25" customHeight="1" x14ac:dyDescent="0.2">
      <c r="A30" s="55" t="s">
        <v>1</v>
      </c>
      <c r="B30" s="55" t="s">
        <v>47</v>
      </c>
      <c r="C30" s="53" t="s">
        <v>48</v>
      </c>
      <c r="D30" s="56" t="s">
        <v>49</v>
      </c>
      <c r="E30" s="56" t="s">
        <v>45</v>
      </c>
      <c r="F30" s="56" t="s">
        <v>50</v>
      </c>
    </row>
    <row r="31" spans="1:13" x14ac:dyDescent="0.2">
      <c r="A31" s="55"/>
      <c r="B31" s="55"/>
      <c r="C31" s="54"/>
      <c r="D31" s="57"/>
      <c r="E31" s="57"/>
      <c r="F31" s="57"/>
    </row>
    <row r="32" spans="1:13" x14ac:dyDescent="0.2">
      <c r="A32" s="7">
        <v>1</v>
      </c>
      <c r="B32" s="7">
        <v>2</v>
      </c>
      <c r="C32" s="6">
        <v>3</v>
      </c>
      <c r="D32" s="7">
        <v>4</v>
      </c>
      <c r="E32" s="7">
        <v>5</v>
      </c>
      <c r="F32" s="7">
        <v>6</v>
      </c>
    </row>
    <row r="33" spans="1:12" x14ac:dyDescent="0.2">
      <c r="A33" s="8" t="s">
        <v>2</v>
      </c>
      <c r="B33" s="10">
        <f>B34+B35+B36+B37+B38+B39</f>
        <v>1765792</v>
      </c>
      <c r="C33" s="10">
        <f>C34+C35+C36+C37+C38+C39</f>
        <v>2005000</v>
      </c>
      <c r="D33" s="10">
        <f t="shared" ref="D33:F33" si="2">D34+D35+D36+D37+D38+D39</f>
        <v>1808173</v>
      </c>
      <c r="E33" s="10">
        <f t="shared" si="2"/>
        <v>1794224</v>
      </c>
      <c r="F33" s="10">
        <f t="shared" si="2"/>
        <v>1776965</v>
      </c>
    </row>
    <row r="34" spans="1:12" s="2" customFormat="1" x14ac:dyDescent="0.2">
      <c r="A34" s="11" t="s">
        <v>64</v>
      </c>
      <c r="B34" s="22">
        <v>922860</v>
      </c>
      <c r="C34" s="22">
        <v>979000</v>
      </c>
      <c r="D34" s="22">
        <v>1100000</v>
      </c>
      <c r="E34" s="22">
        <v>1100000</v>
      </c>
      <c r="F34" s="22">
        <v>1100000</v>
      </c>
      <c r="I34" s="46"/>
      <c r="L34" s="46"/>
    </row>
    <row r="35" spans="1:12" x14ac:dyDescent="0.2">
      <c r="A35" s="11" t="s">
        <v>12</v>
      </c>
      <c r="B35" s="23">
        <v>450380</v>
      </c>
      <c r="C35" s="23">
        <v>477016</v>
      </c>
      <c r="D35" s="23">
        <v>480105</v>
      </c>
      <c r="E35" s="22">
        <v>482231</v>
      </c>
      <c r="F35" s="22">
        <v>510634</v>
      </c>
      <c r="H35" s="3"/>
      <c r="I35" s="3"/>
    </row>
    <row r="36" spans="1:12" x14ac:dyDescent="0.2">
      <c r="A36" s="11" t="s">
        <v>13</v>
      </c>
      <c r="B36" s="23">
        <v>31055</v>
      </c>
      <c r="C36" s="23">
        <v>60514</v>
      </c>
      <c r="D36" s="23">
        <v>27200</v>
      </c>
      <c r="E36" s="22">
        <v>28200</v>
      </c>
      <c r="F36" s="22">
        <v>28200</v>
      </c>
    </row>
    <row r="37" spans="1:12" x14ac:dyDescent="0.2">
      <c r="A37" s="11" t="s">
        <v>14</v>
      </c>
      <c r="B37" s="23">
        <v>352289</v>
      </c>
      <c r="C37" s="23">
        <v>477191</v>
      </c>
      <c r="D37" s="23">
        <v>191868</v>
      </c>
      <c r="E37" s="22">
        <f>175860-1067</f>
        <v>174793</v>
      </c>
      <c r="F37" s="22">
        <f>125390+4508-1067</f>
        <v>128831</v>
      </c>
      <c r="H37" s="3"/>
      <c r="I37" s="3"/>
    </row>
    <row r="38" spans="1:12" x14ac:dyDescent="0.2">
      <c r="A38" s="11" t="s">
        <v>32</v>
      </c>
      <c r="B38" s="23">
        <v>7681</v>
      </c>
      <c r="C38" s="23">
        <v>6279</v>
      </c>
      <c r="D38" s="23">
        <v>3000</v>
      </c>
      <c r="E38" s="22">
        <v>3000</v>
      </c>
      <c r="F38" s="22">
        <v>3300</v>
      </c>
    </row>
    <row r="39" spans="1:12" ht="28.5" x14ac:dyDescent="0.2">
      <c r="A39" s="11" t="s">
        <v>15</v>
      </c>
      <c r="B39" s="23">
        <v>1527</v>
      </c>
      <c r="C39" s="23">
        <v>5000</v>
      </c>
      <c r="D39" s="23">
        <v>6000</v>
      </c>
      <c r="E39" s="22">
        <v>6000</v>
      </c>
      <c r="F39" s="22">
        <v>6000</v>
      </c>
      <c r="H39" s="3"/>
      <c r="J39" s="3"/>
    </row>
    <row r="40" spans="1:12" x14ac:dyDescent="0.2">
      <c r="A40" s="14"/>
      <c r="L40" s="3"/>
    </row>
    <row r="41" spans="1:12" ht="48" customHeight="1" x14ac:dyDescent="0.2">
      <c r="A41" s="65" t="s">
        <v>65</v>
      </c>
      <c r="B41" s="65"/>
      <c r="C41" s="65"/>
      <c r="D41" s="65"/>
      <c r="E41" s="65"/>
      <c r="F41" s="65"/>
    </row>
    <row r="42" spans="1:12" ht="15" x14ac:dyDescent="0.2">
      <c r="A42" s="15"/>
    </row>
    <row r="43" spans="1:12" ht="15" x14ac:dyDescent="0.2">
      <c r="A43" s="16" t="s">
        <v>16</v>
      </c>
    </row>
    <row r="44" spans="1:12" x14ac:dyDescent="0.2">
      <c r="A44" s="17"/>
    </row>
    <row r="45" spans="1:12" ht="14.25" customHeight="1" x14ac:dyDescent="0.2">
      <c r="A45" s="55" t="s">
        <v>1</v>
      </c>
      <c r="B45" s="55" t="s">
        <v>47</v>
      </c>
      <c r="C45" s="53" t="s">
        <v>51</v>
      </c>
      <c r="D45" s="56" t="s">
        <v>49</v>
      </c>
      <c r="E45" s="56" t="s">
        <v>45</v>
      </c>
      <c r="F45" s="56" t="s">
        <v>50</v>
      </c>
    </row>
    <row r="46" spans="1:12" ht="29.25" customHeight="1" x14ac:dyDescent="0.2">
      <c r="A46" s="55"/>
      <c r="B46" s="55"/>
      <c r="C46" s="54"/>
      <c r="D46" s="57"/>
      <c r="E46" s="57"/>
      <c r="F46" s="57"/>
    </row>
    <row r="47" spans="1:12" x14ac:dyDescent="0.2">
      <c r="A47" s="7">
        <v>1</v>
      </c>
      <c r="B47" s="7">
        <v>2</v>
      </c>
      <c r="C47" s="6">
        <v>3</v>
      </c>
      <c r="D47" s="7">
        <v>4</v>
      </c>
      <c r="E47" s="7">
        <v>5</v>
      </c>
      <c r="F47" s="7">
        <v>6</v>
      </c>
    </row>
    <row r="48" spans="1:12" x14ac:dyDescent="0.2">
      <c r="A48" s="8" t="s">
        <v>2</v>
      </c>
      <c r="B48" s="10">
        <f>B49+B58</f>
        <v>1745109.5200000003</v>
      </c>
      <c r="C48" s="10">
        <f>C49+C57</f>
        <v>2005000</v>
      </c>
      <c r="D48" s="10">
        <f>D49+D58</f>
        <v>1808173</v>
      </c>
      <c r="E48" s="10">
        <f>E49+E58</f>
        <v>1794224</v>
      </c>
      <c r="F48" s="10">
        <f>F49+F58</f>
        <v>1776965</v>
      </c>
      <c r="H48" s="3"/>
    </row>
    <row r="49" spans="1:11" x14ac:dyDescent="0.2">
      <c r="A49" s="11" t="s">
        <v>17</v>
      </c>
      <c r="B49" s="13">
        <f>SUM(B50:B56)</f>
        <v>1566651.4900000002</v>
      </c>
      <c r="C49" s="13">
        <f>SUM(C50:C56)</f>
        <v>1797296</v>
      </c>
      <c r="D49" s="13">
        <f>SUM(D50:D56)</f>
        <v>1716573</v>
      </c>
      <c r="E49" s="13">
        <f>SUM(E50:E56)</f>
        <v>1698624</v>
      </c>
      <c r="F49" s="13">
        <f>SUM(F50:F56)</f>
        <v>1681365</v>
      </c>
      <c r="H49" s="3"/>
    </row>
    <row r="50" spans="1:11" x14ac:dyDescent="0.2">
      <c r="A50" s="11" t="s">
        <v>18</v>
      </c>
      <c r="B50" s="30">
        <v>1053300.99</v>
      </c>
      <c r="C50" s="30">
        <v>1177409</v>
      </c>
      <c r="D50" s="12">
        <v>1268693</v>
      </c>
      <c r="E50" s="13">
        <v>1298624</v>
      </c>
      <c r="F50" s="13">
        <v>1315698</v>
      </c>
      <c r="H50" s="3"/>
    </row>
    <row r="51" spans="1:11" x14ac:dyDescent="0.2">
      <c r="A51" s="11" t="s">
        <v>19</v>
      </c>
      <c r="B51" s="30">
        <v>497304.33</v>
      </c>
      <c r="C51" s="30">
        <v>600587</v>
      </c>
      <c r="D51" s="12">
        <v>428180</v>
      </c>
      <c r="E51" s="13">
        <f>376859+4508-1067</f>
        <v>380300</v>
      </c>
      <c r="F51" s="13">
        <f>342026+4508-1067</f>
        <v>345467</v>
      </c>
    </row>
    <row r="52" spans="1:11" x14ac:dyDescent="0.2">
      <c r="A52" s="11" t="s">
        <v>20</v>
      </c>
      <c r="B52" s="30">
        <v>4675.5600000000004</v>
      </c>
      <c r="C52" s="31">
        <v>4800</v>
      </c>
      <c r="D52" s="12">
        <v>4700</v>
      </c>
      <c r="E52" s="13">
        <v>4700</v>
      </c>
      <c r="F52" s="13">
        <v>5200</v>
      </c>
    </row>
    <row r="53" spans="1:11" x14ac:dyDescent="0.2">
      <c r="A53" s="11" t="s">
        <v>21</v>
      </c>
      <c r="B53" s="47"/>
      <c r="C53" s="13"/>
      <c r="D53" s="13"/>
      <c r="E53" s="13"/>
      <c r="F53" s="13"/>
    </row>
    <row r="54" spans="1:11" ht="28.5" x14ac:dyDescent="0.2">
      <c r="A54" s="11" t="s">
        <v>33</v>
      </c>
      <c r="B54" s="47">
        <v>8370.61</v>
      </c>
      <c r="C54" s="13">
        <v>11000</v>
      </c>
      <c r="D54" s="13">
        <v>10000</v>
      </c>
      <c r="E54" s="13">
        <v>10000</v>
      </c>
      <c r="F54" s="13">
        <v>10000</v>
      </c>
    </row>
    <row r="55" spans="1:11" ht="28.5" x14ac:dyDescent="0.2">
      <c r="A55" s="11" t="s">
        <v>22</v>
      </c>
      <c r="B55" s="48"/>
      <c r="C55" s="13"/>
      <c r="D55" s="13"/>
      <c r="E55" s="13"/>
      <c r="F55" s="13"/>
    </row>
    <row r="56" spans="1:11" x14ac:dyDescent="0.2">
      <c r="A56" s="11" t="s">
        <v>23</v>
      </c>
      <c r="B56" s="49">
        <v>3000</v>
      </c>
      <c r="C56" s="13">
        <v>3500</v>
      </c>
      <c r="D56" s="13">
        <v>5000</v>
      </c>
      <c r="E56" s="13">
        <v>5000</v>
      </c>
      <c r="F56" s="13">
        <v>5000</v>
      </c>
    </row>
    <row r="57" spans="1:11" x14ac:dyDescent="0.2">
      <c r="A57" s="11" t="s">
        <v>24</v>
      </c>
      <c r="B57" s="49"/>
      <c r="C57" s="13">
        <f>SUM(C58:C60)</f>
        <v>207704</v>
      </c>
      <c r="D57" s="13"/>
      <c r="E57" s="13"/>
      <c r="F57" s="13"/>
      <c r="J57" s="3"/>
      <c r="K57" s="3"/>
    </row>
    <row r="58" spans="1:11" ht="28.5" x14ac:dyDescent="0.2">
      <c r="A58" s="11" t="s">
        <v>66</v>
      </c>
      <c r="B58" s="13">
        <f>SUM(B59:B60)</f>
        <v>178458.03</v>
      </c>
      <c r="C58" s="13"/>
      <c r="D58" s="13">
        <f t="shared" ref="D58:F58" si="3">SUM(D59:D60)</f>
        <v>91600</v>
      </c>
      <c r="E58" s="13">
        <f t="shared" si="3"/>
        <v>95600</v>
      </c>
      <c r="F58" s="13">
        <f t="shared" si="3"/>
        <v>95600</v>
      </c>
    </row>
    <row r="59" spans="1:11" ht="28.5" x14ac:dyDescent="0.2">
      <c r="A59" s="11" t="s">
        <v>25</v>
      </c>
      <c r="B59" s="13">
        <v>109784.93</v>
      </c>
      <c r="C59" s="13">
        <v>170900</v>
      </c>
      <c r="D59" s="13">
        <v>8600</v>
      </c>
      <c r="E59" s="13">
        <v>12600</v>
      </c>
      <c r="F59" s="13">
        <v>12600</v>
      </c>
    </row>
    <row r="60" spans="1:11" ht="22.5" customHeight="1" x14ac:dyDescent="0.2">
      <c r="A60" s="18" t="s">
        <v>26</v>
      </c>
      <c r="B60" s="13">
        <v>68673.100000000006</v>
      </c>
      <c r="C60" s="13">
        <v>36804</v>
      </c>
      <c r="D60" s="13">
        <v>83000</v>
      </c>
      <c r="E60" s="13">
        <v>83000</v>
      </c>
      <c r="F60" s="13">
        <v>83000</v>
      </c>
    </row>
    <row r="61" spans="1:11" ht="69" customHeight="1" x14ac:dyDescent="0.2">
      <c r="A61" s="65" t="s">
        <v>58</v>
      </c>
      <c r="B61" s="65"/>
      <c r="C61" s="65"/>
      <c r="D61" s="65"/>
      <c r="E61" s="65"/>
      <c r="F61" s="65"/>
    </row>
    <row r="62" spans="1:11" x14ac:dyDescent="0.2">
      <c r="A62" s="4"/>
    </row>
    <row r="63" spans="1:11" x14ac:dyDescent="0.2">
      <c r="A63" s="5" t="s">
        <v>27</v>
      </c>
    </row>
    <row r="64" spans="1:11" x14ac:dyDescent="0.2">
      <c r="A64" s="5"/>
    </row>
    <row r="65" spans="1:12" ht="29.25" customHeight="1" x14ac:dyDescent="0.2">
      <c r="A65" s="64" t="s">
        <v>1</v>
      </c>
      <c r="B65" s="55" t="s">
        <v>47</v>
      </c>
      <c r="C65" s="53" t="s">
        <v>48</v>
      </c>
      <c r="D65" s="56" t="s">
        <v>49</v>
      </c>
      <c r="E65" s="56" t="s">
        <v>45</v>
      </c>
      <c r="F65" s="56" t="s">
        <v>50</v>
      </c>
    </row>
    <row r="66" spans="1:12" x14ac:dyDescent="0.2">
      <c r="A66" s="64"/>
      <c r="B66" s="55"/>
      <c r="C66" s="54"/>
      <c r="D66" s="57"/>
      <c r="E66" s="57"/>
      <c r="F66" s="57"/>
    </row>
    <row r="67" spans="1:12" x14ac:dyDescent="0.2">
      <c r="A67" s="7">
        <v>1</v>
      </c>
      <c r="B67" s="7">
        <v>2</v>
      </c>
      <c r="C67" s="6">
        <v>3</v>
      </c>
      <c r="D67" s="7">
        <v>4</v>
      </c>
      <c r="E67" s="7">
        <v>5</v>
      </c>
      <c r="F67" s="7">
        <v>6</v>
      </c>
    </row>
    <row r="68" spans="1:12" x14ac:dyDescent="0.2">
      <c r="A68" s="8" t="s">
        <v>2</v>
      </c>
      <c r="B68" s="24">
        <f>SUM(B69:B74)</f>
        <v>1745098</v>
      </c>
      <c r="C68" s="24">
        <f t="shared" ref="C68:F68" si="4">SUM(C69:C74)</f>
        <v>2005000</v>
      </c>
      <c r="D68" s="24">
        <f t="shared" si="4"/>
        <v>1808173</v>
      </c>
      <c r="E68" s="24">
        <f t="shared" si="4"/>
        <v>1794224</v>
      </c>
      <c r="F68" s="24">
        <f t="shared" si="4"/>
        <v>1776965</v>
      </c>
    </row>
    <row r="69" spans="1:12" x14ac:dyDescent="0.2">
      <c r="A69" s="11" t="s">
        <v>64</v>
      </c>
      <c r="B69" s="25">
        <v>922860</v>
      </c>
      <c r="C69" s="25">
        <v>979000</v>
      </c>
      <c r="D69" s="22">
        <v>1100000</v>
      </c>
      <c r="E69" s="22">
        <v>1100000</v>
      </c>
      <c r="F69" s="22">
        <v>1100000</v>
      </c>
    </row>
    <row r="70" spans="1:12" x14ac:dyDescent="0.2">
      <c r="A70" s="11" t="s">
        <v>12</v>
      </c>
      <c r="B70" s="25">
        <v>454121</v>
      </c>
      <c r="C70" s="26">
        <v>477016</v>
      </c>
      <c r="D70" s="23">
        <v>480105</v>
      </c>
      <c r="E70" s="22">
        <v>482231</v>
      </c>
      <c r="F70" s="22">
        <v>510634</v>
      </c>
    </row>
    <row r="71" spans="1:12" x14ac:dyDescent="0.2">
      <c r="A71" s="11" t="s">
        <v>13</v>
      </c>
      <c r="B71" s="25">
        <v>22986</v>
      </c>
      <c r="C71" s="26">
        <v>60514</v>
      </c>
      <c r="D71" s="23">
        <v>27200</v>
      </c>
      <c r="E71" s="22">
        <v>28200</v>
      </c>
      <c r="F71" s="22">
        <v>28200</v>
      </c>
    </row>
    <row r="72" spans="1:12" x14ac:dyDescent="0.2">
      <c r="A72" s="11" t="s">
        <v>14</v>
      </c>
      <c r="B72" s="25">
        <v>334264</v>
      </c>
      <c r="C72" s="26">
        <v>477191</v>
      </c>
      <c r="D72" s="23">
        <v>191868</v>
      </c>
      <c r="E72" s="22">
        <f>171352+4508-1067</f>
        <v>174793</v>
      </c>
      <c r="F72" s="22">
        <f>125390+4508-1067</f>
        <v>128831</v>
      </c>
    </row>
    <row r="73" spans="1:12" x14ac:dyDescent="0.2">
      <c r="A73" s="11" t="s">
        <v>32</v>
      </c>
      <c r="B73" s="25">
        <v>3042</v>
      </c>
      <c r="C73" s="26">
        <v>6279</v>
      </c>
      <c r="D73" s="23">
        <v>3000</v>
      </c>
      <c r="E73" s="22">
        <v>3000</v>
      </c>
      <c r="F73" s="22">
        <v>3300</v>
      </c>
      <c r="J73" s="3"/>
    </row>
    <row r="74" spans="1:12" ht="28.5" x14ac:dyDescent="0.2">
      <c r="A74" s="11" t="s">
        <v>15</v>
      </c>
      <c r="B74" s="25">
        <v>7825</v>
      </c>
      <c r="C74" s="26">
        <v>5000</v>
      </c>
      <c r="D74" s="23">
        <v>6000</v>
      </c>
      <c r="E74" s="22">
        <v>6000</v>
      </c>
      <c r="F74" s="22">
        <v>6000</v>
      </c>
    </row>
    <row r="75" spans="1:12" x14ac:dyDescent="0.2">
      <c r="A75" s="5"/>
    </row>
    <row r="76" spans="1:12" ht="86.25" customHeight="1" x14ac:dyDescent="0.2">
      <c r="A76" s="65" t="s">
        <v>56</v>
      </c>
      <c r="B76" s="65"/>
      <c r="C76" s="65"/>
      <c r="D76" s="65"/>
      <c r="E76" s="65"/>
      <c r="F76" s="65"/>
    </row>
    <row r="77" spans="1:12" ht="28.5" x14ac:dyDescent="0.2">
      <c r="A77" s="28" t="s">
        <v>42</v>
      </c>
      <c r="B77" s="28" t="s">
        <v>52</v>
      </c>
      <c r="C77" s="28" t="s">
        <v>53</v>
      </c>
      <c r="D77" s="28" t="s">
        <v>49</v>
      </c>
      <c r="E77" s="28" t="s">
        <v>46</v>
      </c>
      <c r="F77" s="28" t="s">
        <v>54</v>
      </c>
      <c r="L77" s="3"/>
    </row>
    <row r="78" spans="1:12" ht="15" x14ac:dyDescent="0.25">
      <c r="A78" s="40" t="s">
        <v>43</v>
      </c>
      <c r="B78" s="42">
        <v>86055</v>
      </c>
      <c r="C78" s="50">
        <v>106737</v>
      </c>
      <c r="D78" s="41">
        <v>67294</v>
      </c>
      <c r="E78" s="41">
        <v>40000</v>
      </c>
      <c r="F78" s="41">
        <v>40000</v>
      </c>
    </row>
    <row r="79" spans="1:12" x14ac:dyDescent="0.2">
      <c r="A79" s="40" t="s">
        <v>44</v>
      </c>
      <c r="B79" s="42">
        <v>20684</v>
      </c>
      <c r="C79" s="41">
        <v>67294</v>
      </c>
      <c r="D79" s="41">
        <v>40000</v>
      </c>
      <c r="E79" s="41">
        <v>40000</v>
      </c>
      <c r="F79" s="41">
        <v>40000</v>
      </c>
    </row>
    <row r="80" spans="1:12" x14ac:dyDescent="0.2">
      <c r="A80" s="28"/>
      <c r="B80" s="28"/>
      <c r="C80" s="28"/>
      <c r="D80" s="28"/>
      <c r="E80" s="28"/>
      <c r="F80" s="28"/>
    </row>
    <row r="81" spans="1:6" ht="49.15" customHeight="1" x14ac:dyDescent="0.2">
      <c r="A81" s="66" t="s">
        <v>59</v>
      </c>
      <c r="B81" s="66"/>
      <c r="C81" s="66"/>
      <c r="D81" s="66"/>
      <c r="E81" s="66"/>
      <c r="F81" s="66"/>
    </row>
    <row r="82" spans="1:6" x14ac:dyDescent="0.2">
      <c r="A82" s="28"/>
      <c r="B82" s="28"/>
      <c r="C82" s="28"/>
      <c r="D82" s="28"/>
      <c r="E82" s="28"/>
      <c r="F82" s="28"/>
    </row>
    <row r="83" spans="1:6" x14ac:dyDescent="0.2">
      <c r="A83" s="4"/>
    </row>
    <row r="84" spans="1:6" x14ac:dyDescent="0.2">
      <c r="A84" s="5" t="s">
        <v>28</v>
      </c>
    </row>
    <row r="85" spans="1:6" x14ac:dyDescent="0.2">
      <c r="A85" s="5"/>
    </row>
    <row r="86" spans="1:6" ht="29.25" customHeight="1" x14ac:dyDescent="0.2">
      <c r="A86" s="64" t="s">
        <v>1</v>
      </c>
      <c r="B86" s="55" t="s">
        <v>47</v>
      </c>
      <c r="C86" s="53" t="s">
        <v>48</v>
      </c>
      <c r="D86" s="56" t="s">
        <v>49</v>
      </c>
      <c r="E86" s="56" t="s">
        <v>45</v>
      </c>
      <c r="F86" s="56" t="s">
        <v>50</v>
      </c>
    </row>
    <row r="87" spans="1:6" x14ac:dyDescent="0.2">
      <c r="A87" s="64"/>
      <c r="B87" s="55"/>
      <c r="C87" s="54"/>
      <c r="D87" s="57"/>
      <c r="E87" s="57"/>
      <c r="F87" s="57"/>
    </row>
    <row r="88" spans="1:6" x14ac:dyDescent="0.2">
      <c r="A88" s="7">
        <v>1</v>
      </c>
      <c r="B88" s="7">
        <v>2</v>
      </c>
      <c r="C88" s="6">
        <v>3</v>
      </c>
      <c r="D88" s="7">
        <v>4</v>
      </c>
      <c r="E88" s="7">
        <v>5</v>
      </c>
      <c r="F88" s="7">
        <v>6</v>
      </c>
    </row>
    <row r="89" spans="1:6" x14ac:dyDescent="0.2">
      <c r="A89" s="8" t="s">
        <v>2</v>
      </c>
      <c r="B89" s="10">
        <f>B90</f>
        <v>1745109.5200000003</v>
      </c>
      <c r="C89" s="10">
        <f t="shared" ref="C89" si="5">C90</f>
        <v>2005000</v>
      </c>
      <c r="D89" s="10">
        <f>D90</f>
        <v>1808173</v>
      </c>
      <c r="E89" s="10">
        <f t="shared" ref="E89:F89" si="6">E90</f>
        <v>1794224</v>
      </c>
      <c r="F89" s="10">
        <f t="shared" si="6"/>
        <v>1776965</v>
      </c>
    </row>
    <row r="90" spans="1:6" x14ac:dyDescent="0.2">
      <c r="A90" s="11" t="s">
        <v>29</v>
      </c>
      <c r="B90" s="13">
        <f>B48</f>
        <v>1745109.5200000003</v>
      </c>
      <c r="C90" s="13">
        <v>2005000</v>
      </c>
      <c r="D90" s="13">
        <f>D48</f>
        <v>1808173</v>
      </c>
      <c r="E90" s="22">
        <f>E48</f>
        <v>1794224</v>
      </c>
      <c r="F90" s="22">
        <f>F48</f>
        <v>1776965</v>
      </c>
    </row>
    <row r="91" spans="1:6" x14ac:dyDescent="0.2">
      <c r="A91" s="11" t="s">
        <v>30</v>
      </c>
      <c r="B91" s="13">
        <f>B90</f>
        <v>1745109.5200000003</v>
      </c>
      <c r="C91" s="13">
        <v>2005000</v>
      </c>
      <c r="D91" s="13">
        <f>D90</f>
        <v>1808173</v>
      </c>
      <c r="E91" s="13">
        <f>E90</f>
        <v>1794224</v>
      </c>
      <c r="F91" s="13">
        <f>F90</f>
        <v>1776965</v>
      </c>
    </row>
    <row r="92" spans="1:6" x14ac:dyDescent="0.2">
      <c r="A92" s="5"/>
    </row>
    <row r="93" spans="1:6" x14ac:dyDescent="0.2">
      <c r="A93" s="52" t="s">
        <v>31</v>
      </c>
      <c r="B93" s="52"/>
      <c r="C93" s="52"/>
      <c r="D93" s="52"/>
      <c r="E93" s="52"/>
      <c r="F93" s="52"/>
    </row>
    <row r="94" spans="1:6" x14ac:dyDescent="0.2">
      <c r="A94" s="29"/>
      <c r="B94" s="29"/>
      <c r="C94" s="29"/>
      <c r="D94" s="29"/>
      <c r="E94" s="29"/>
      <c r="F94" s="29"/>
    </row>
    <row r="95" spans="1:6" ht="15" x14ac:dyDescent="0.2">
      <c r="A95" s="32"/>
      <c r="B95" s="33"/>
      <c r="C95" s="33"/>
      <c r="D95" s="33"/>
      <c r="E95" s="33"/>
      <c r="F95" s="33"/>
    </row>
    <row r="96" spans="1:6" x14ac:dyDescent="0.2">
      <c r="A96" s="34" t="s">
        <v>40</v>
      </c>
      <c r="B96" s="35"/>
      <c r="C96" s="35"/>
      <c r="D96" s="35"/>
      <c r="E96" s="35"/>
      <c r="F96" s="35"/>
    </row>
    <row r="97" spans="1:6" x14ac:dyDescent="0.2">
      <c r="A97" s="36"/>
      <c r="B97" s="35"/>
      <c r="C97" s="35"/>
      <c r="D97" s="35"/>
      <c r="E97" s="35"/>
      <c r="F97" s="35"/>
    </row>
    <row r="98" spans="1:6" x14ac:dyDescent="0.2">
      <c r="A98" s="37"/>
      <c r="B98" s="69" t="s">
        <v>61</v>
      </c>
      <c r="C98" s="70"/>
      <c r="D98" s="69" t="s">
        <v>55</v>
      </c>
      <c r="E98" s="70"/>
      <c r="F98" s="38"/>
    </row>
    <row r="99" spans="1:6" x14ac:dyDescent="0.2">
      <c r="A99" s="37" t="s">
        <v>38</v>
      </c>
      <c r="B99" s="71">
        <v>478574.88</v>
      </c>
      <c r="C99" s="72"/>
      <c r="D99" s="71">
        <v>539617.9</v>
      </c>
      <c r="E99" s="72"/>
      <c r="F99" s="38"/>
    </row>
    <row r="100" spans="1:6" x14ac:dyDescent="0.2">
      <c r="A100" s="37" t="s">
        <v>39</v>
      </c>
      <c r="B100" s="71">
        <v>347075.76</v>
      </c>
      <c r="C100" s="70"/>
      <c r="D100" s="71">
        <v>347075.76</v>
      </c>
      <c r="E100" s="70"/>
      <c r="F100" s="38"/>
    </row>
    <row r="101" spans="1:6" x14ac:dyDescent="0.2">
      <c r="A101" s="36"/>
      <c r="B101" s="35"/>
      <c r="C101" s="35"/>
      <c r="D101" s="35"/>
      <c r="E101" s="35"/>
      <c r="F101" s="35"/>
    </row>
    <row r="102" spans="1:6" ht="65.25" customHeight="1" x14ac:dyDescent="0.2">
      <c r="A102" s="67" t="s">
        <v>57</v>
      </c>
      <c r="B102" s="67"/>
      <c r="C102" s="67"/>
      <c r="D102" s="67"/>
      <c r="E102" s="67"/>
      <c r="F102" s="67"/>
    </row>
    <row r="103" spans="1:6" ht="15" x14ac:dyDescent="0.2">
      <c r="A103" s="32"/>
      <c r="B103" s="33"/>
      <c r="C103" s="33"/>
      <c r="D103" s="33"/>
      <c r="E103" s="33"/>
      <c r="F103" s="33"/>
    </row>
    <row r="104" spans="1:6" x14ac:dyDescent="0.2">
      <c r="A104" s="39" t="s">
        <v>69</v>
      </c>
    </row>
    <row r="105" spans="1:6" ht="15" x14ac:dyDescent="0.2">
      <c r="A105" s="19"/>
      <c r="D105" s="68" t="s">
        <v>41</v>
      </c>
      <c r="E105" s="68"/>
    </row>
    <row r="106" spans="1:6" ht="15" x14ac:dyDescent="0.2">
      <c r="A106" s="19"/>
    </row>
    <row r="107" spans="1:6" ht="15" x14ac:dyDescent="0.2">
      <c r="A107" s="19"/>
      <c r="D107" s="68" t="s">
        <v>60</v>
      </c>
      <c r="E107" s="68"/>
    </row>
    <row r="108" spans="1:6" ht="15" x14ac:dyDescent="0.2">
      <c r="A108" s="16"/>
    </row>
  </sheetData>
  <mergeCells count="49">
    <mergeCell ref="A81:F81"/>
    <mergeCell ref="A102:F102"/>
    <mergeCell ref="D107:E107"/>
    <mergeCell ref="D105:E105"/>
    <mergeCell ref="B98:C98"/>
    <mergeCell ref="D98:E98"/>
    <mergeCell ref="B99:C99"/>
    <mergeCell ref="B100:C100"/>
    <mergeCell ref="D100:E100"/>
    <mergeCell ref="D99:E99"/>
    <mergeCell ref="A7:F7"/>
    <mergeCell ref="A8:F8"/>
    <mergeCell ref="A10:C10"/>
    <mergeCell ref="A86:A87"/>
    <mergeCell ref="B86:B87"/>
    <mergeCell ref="D86:D87"/>
    <mergeCell ref="E86:E87"/>
    <mergeCell ref="A41:F41"/>
    <mergeCell ref="A61:F61"/>
    <mergeCell ref="A76:F76"/>
    <mergeCell ref="A65:A66"/>
    <mergeCell ref="B65:B66"/>
    <mergeCell ref="D65:D66"/>
    <mergeCell ref="E65:E66"/>
    <mergeCell ref="F65:F66"/>
    <mergeCell ref="C11:C12"/>
    <mergeCell ref="C65:C66"/>
    <mergeCell ref="A11:A12"/>
    <mergeCell ref="B11:B12"/>
    <mergeCell ref="D11:D12"/>
    <mergeCell ref="A26:F26"/>
    <mergeCell ref="E11:E12"/>
    <mergeCell ref="F11:F12"/>
    <mergeCell ref="A6:F6"/>
    <mergeCell ref="A93:F93"/>
    <mergeCell ref="C45:C46"/>
    <mergeCell ref="A45:A46"/>
    <mergeCell ref="B45:B46"/>
    <mergeCell ref="D45:D46"/>
    <mergeCell ref="E45:E46"/>
    <mergeCell ref="F45:F46"/>
    <mergeCell ref="F86:F87"/>
    <mergeCell ref="A30:A31"/>
    <mergeCell ref="B30:B31"/>
    <mergeCell ref="D30:D31"/>
    <mergeCell ref="E30:E31"/>
    <mergeCell ref="F30:F31"/>
    <mergeCell ref="C86:C87"/>
    <mergeCell ref="C30:C31"/>
  </mergeCells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PPKR001</dc:creator>
  <cp:lastModifiedBy>Vesna Hrvojević</cp:lastModifiedBy>
  <cp:lastPrinted>2025-10-30T13:45:29Z</cp:lastPrinted>
  <dcterms:created xsi:type="dcterms:W3CDTF">2023-07-18T06:50:03Z</dcterms:created>
  <dcterms:modified xsi:type="dcterms:W3CDTF">2025-10-30T13:47:16Z</dcterms:modified>
</cp:coreProperties>
</file>